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16995" windowHeight="822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[2]RSOILBAL!#REF!</definedName>
    <definedName name="__123Graph_A" hidden="1">[3]RSOILBAL!#REF!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[2]RSOILBAL!#REF!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6" i="1" l="1"/>
  <c r="F66" i="1"/>
  <c r="H66" i="1" s="1"/>
  <c r="F65" i="1"/>
  <c r="H65" i="1" s="1"/>
  <c r="G64" i="1"/>
  <c r="H63" i="1"/>
  <c r="H42" i="1"/>
  <c r="H38" i="1"/>
  <c r="H37" i="1" s="1"/>
  <c r="F38" i="1"/>
  <c r="F37" i="1"/>
  <c r="G32" i="1"/>
  <c r="G26" i="1" s="1"/>
  <c r="G25" i="1" s="1"/>
  <c r="F32" i="1"/>
  <c r="E32" i="1"/>
  <c r="G30" i="1"/>
  <c r="H30" i="1" s="1"/>
  <c r="F30" i="1"/>
  <c r="G28" i="1"/>
  <c r="F28" i="1"/>
  <c r="H28" i="1" s="1"/>
  <c r="E26" i="1"/>
  <c r="G19" i="1"/>
  <c r="F19" i="1"/>
  <c r="E19" i="1"/>
  <c r="E14" i="1" s="1"/>
  <c r="H18" i="1"/>
  <c r="G18" i="1"/>
  <c r="F18" i="1"/>
  <c r="G17" i="1"/>
  <c r="H17" i="1" s="1"/>
  <c r="F17" i="1"/>
  <c r="G16" i="1"/>
  <c r="G14" i="1" s="1"/>
  <c r="F16" i="1"/>
  <c r="H16" i="1" s="1"/>
  <c r="H15" i="1"/>
  <c r="A3" i="1"/>
  <c r="A2" i="1"/>
  <c r="G13" i="1" l="1"/>
  <c r="G62" i="1"/>
  <c r="G61" i="1" s="1"/>
  <c r="E62" i="1"/>
  <c r="E13" i="1"/>
  <c r="E25" i="1"/>
  <c r="F64" i="1"/>
  <c r="H64" i="1" s="1"/>
  <c r="F14" i="1"/>
  <c r="F26" i="1"/>
  <c r="F25" i="1" s="1"/>
  <c r="E61" i="1" l="1"/>
  <c r="H62" i="1"/>
  <c r="H61" i="1" s="1"/>
  <c r="H26" i="1"/>
  <c r="H25" i="1" s="1"/>
  <c r="F13" i="1"/>
  <c r="F62" i="1"/>
  <c r="F61" i="1" s="1"/>
  <c r="H13" i="1"/>
  <c r="H14" i="1"/>
</calcChain>
</file>

<file path=xl/sharedStrings.xml><?xml version="1.0" encoding="utf-8"?>
<sst xmlns="http://schemas.openxmlformats.org/spreadsheetml/2006/main" count="58" uniqueCount="24">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</sst>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48;&#1102;&#1085;&#1100;%202020%20&#1075;&#1086;&#1076;&#1072;%20&#1070;&#1058;&#1069;&#1050;/&#1086;&#1090;&#1095;&#1105;&#1090;&#1099;/&#1054;&#1090;&#1095;&#1105;&#1090;&#1099;%2046&#1069;&#1057;%20&#1080;%2046&#1069;&#1069;/46&#1069;&#1057;%20&#1048;&#1102;&#1085;&#1100;%202020%20&#1080;&#1090;&#1086;&#1075;&#1086;%20&#1048;&#1058;&#1054;&#1043;&#1054;%20&#1073;&#1091;&#1093;%20&#1040;&#1054;%20&#1070;&#1058;&#1069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F27">
            <v>1344</v>
          </cell>
          <cell r="G27">
            <v>1154385</v>
          </cell>
        </row>
        <row r="95">
          <cell r="E95">
            <v>0</v>
          </cell>
          <cell r="F95">
            <v>163009</v>
          </cell>
          <cell r="G95">
            <v>166005</v>
          </cell>
        </row>
      </sheetData>
      <sheetData sheetId="11">
        <row r="47">
          <cell r="I47">
            <v>66.704999999999998</v>
          </cell>
          <cell r="J47">
            <v>25.731000000000002</v>
          </cell>
        </row>
      </sheetData>
      <sheetData sheetId="12"/>
      <sheetData sheetId="13">
        <row r="27">
          <cell r="F27">
            <v>161630</v>
          </cell>
          <cell r="G27">
            <v>2822352</v>
          </cell>
        </row>
        <row r="97">
          <cell r="E97">
            <v>164746</v>
          </cell>
          <cell r="F97">
            <v>2076409</v>
          </cell>
          <cell r="G97">
            <v>321677</v>
          </cell>
        </row>
      </sheetData>
      <sheetData sheetId="14">
        <row r="47">
          <cell r="I47">
            <v>306.53199999999998</v>
          </cell>
          <cell r="J47">
            <v>72.266999999999996</v>
          </cell>
        </row>
      </sheetData>
      <sheetData sheetId="15"/>
      <sheetData sheetId="16">
        <row r="8">
          <cell r="A8" t="str">
            <v>Июнь 2020 год</v>
          </cell>
        </row>
        <row r="142">
          <cell r="F14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A4" t="str">
            <v>ГП: АО "ЮТЭК"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tr">
        <f>'[1]Шаблон 46 ГП'!A8:P8</f>
        <v>Июнь 2020 год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tr">
        <f>'[1]П.52 п.п. а'!A4</f>
        <v>ГП: АО "ЮТЭК"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0.164746</v>
      </c>
      <c r="F13" s="35">
        <f>SUM(F14:F18)</f>
        <v>2.2380390000000001</v>
      </c>
      <c r="G13" s="35">
        <f>SUM(G14:G18)</f>
        <v>3.1440289999999997</v>
      </c>
      <c r="H13" s="35">
        <f t="shared" ref="H13:H18" si="0">SUM(E13:G13)</f>
        <v>5.5468139999999995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0.164746</v>
      </c>
      <c r="F14" s="34">
        <f>F19-F16</f>
        <v>1.7698769999999999</v>
      </c>
      <c r="G14" s="34">
        <f>G19-G16</f>
        <v>0.24940999999999999</v>
      </c>
      <c r="H14" s="35">
        <f t="shared" si="0"/>
        <v>2.1840329999999999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f>'[1]Раздел 2А (2)'!I47/1000</f>
        <v>0.30653199999999997</v>
      </c>
      <c r="G16" s="41">
        <f>'[1]Раздел 2А (2)'!J47/1000</f>
        <v>7.2266999999999998E-2</v>
      </c>
      <c r="H16" s="40">
        <f t="shared" si="0"/>
        <v>0.378799</v>
      </c>
    </row>
    <row r="17" spans="1:8" ht="33">
      <c r="A17" s="36"/>
      <c r="B17" s="39" t="s">
        <v>19</v>
      </c>
      <c r="C17" s="38"/>
      <c r="D17" s="42"/>
      <c r="E17" s="42"/>
      <c r="F17" s="43">
        <f>'[1]Отчёт СТС'!D34/1000000</f>
        <v>0</v>
      </c>
      <c r="G17" s="43">
        <f>'[1]Отчёт СТС'!E34/1000000</f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f>[1]Радужный!F27/1000000</f>
        <v>0.16163</v>
      </c>
      <c r="G18" s="48">
        <f>[1]Радужный!G27/1000000</f>
        <v>2.822352</v>
      </c>
      <c r="H18" s="47">
        <f t="shared" si="0"/>
        <v>2.9839820000000001</v>
      </c>
    </row>
    <row r="19" spans="1:8" ht="16.5">
      <c r="A19" s="49"/>
      <c r="B19" s="50"/>
      <c r="C19" s="51"/>
      <c r="D19" s="52"/>
      <c r="E19" s="53">
        <f>[1]Радужный!E97/1000000</f>
        <v>0.164746</v>
      </c>
      <c r="F19" s="53">
        <f>[1]Радужный!F97/1000000</f>
        <v>2.0764089999999999</v>
      </c>
      <c r="G19" s="53">
        <f>[1]Радужный!G97/1000000</f>
        <v>0.32167699999999999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0.164353</v>
      </c>
      <c r="G25" s="35">
        <f>G26</f>
        <v>0.14027400000000001</v>
      </c>
      <c r="H25" s="35">
        <f>SUM(H26:H30)</f>
        <v>1.4847429999999999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9.6303999999999987E-2</v>
      </c>
      <c r="G26" s="41">
        <f>G32-G28</f>
        <v>0.14027400000000001</v>
      </c>
      <c r="H26" s="40">
        <f>D26+E26+F26+G26</f>
        <v>0.23657800000000001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f>'[1]Раздел 2А (3)'!I47/1000</f>
        <v>6.6705E-2</v>
      </c>
      <c r="G28" s="41">
        <f>'[1]Раздел 2А (3)'!J47/1000</f>
        <v>2.5731E-2</v>
      </c>
      <c r="H28" s="40">
        <f>SUM(E28:G28)</f>
        <v>9.2436000000000004E-2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f>[1]НВР!F27/1000000</f>
        <v>1.3439999999999999E-3</v>
      </c>
      <c r="G30" s="41">
        <f>[1]НВР!G27/1000000</f>
        <v>1.154385</v>
      </c>
      <c r="H30" s="40">
        <f>D30+E30+F30+G30</f>
        <v>1.155729</v>
      </c>
    </row>
    <row r="32" spans="1:8">
      <c r="E32" s="58">
        <f>[1]НВР!E95/1000000</f>
        <v>0</v>
      </c>
      <c r="F32" s="58">
        <f>[1]НВР!F95/1000000</f>
        <v>0.16300899999999999</v>
      </c>
      <c r="G32" s="58">
        <f>[1]НВР!G95/1000000</f>
        <v>0.16600500000000001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f>'[1]Шаблон 46 ГП'!F142/1000000</f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0.81453256205205593</v>
      </c>
      <c r="F61" s="64">
        <f>SUM(F62:F66)</f>
        <v>2.7044981660224159</v>
      </c>
      <c r="G61" s="64">
        <f>SUM(G62:G66)</f>
        <v>9.3294888087759649</v>
      </c>
      <c r="H61" s="64">
        <f>SUM(H62:H66)</f>
        <v>12.848519536850437</v>
      </c>
    </row>
    <row r="62" spans="5:8" s="59" customFormat="1" ht="16.5" hidden="1" thickBot="1">
      <c r="E62" s="64">
        <f>E54/E46*E14</f>
        <v>0.81453256205205593</v>
      </c>
      <c r="F62" s="64">
        <f>F54/F46*F14</f>
        <v>1.510783126721106</v>
      </c>
      <c r="G62" s="64">
        <f>G54/G46*G14</f>
        <v>0.71043550455619298</v>
      </c>
      <c r="H62" s="64">
        <f>SUM(E62:G62)</f>
        <v>3.0357511933293546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0.67297000000000007</v>
      </c>
      <c r="G64" s="64">
        <f>G56/G48*G16</f>
        <v>0.10143399477351915</v>
      </c>
      <c r="H64" s="64">
        <f>SUM(E64:G64)</f>
        <v>0.77440399477351918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0.52074503930131</v>
      </c>
      <c r="G66" s="64">
        <f>G58/G50*G18</f>
        <v>8.5176193094462533</v>
      </c>
      <c r="H66" s="64">
        <f>SUM(E66:G66)</f>
        <v>9.0383643487475638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2020-07-14T12:32:11Z</dcterms:created>
  <dcterms:modified xsi:type="dcterms:W3CDTF">2020-07-14T12:32:35Z</dcterms:modified>
</cp:coreProperties>
</file>